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scott\Telluride Consulting Dropbox\Scott Benge\Double Diamond\Budget\2022\"/>
    </mc:Choice>
  </mc:AlternateContent>
  <xr:revisionPtr revIDLastSave="0" documentId="13_ncr:1_{DC45E204-5B3E-4869-8E7F-A18D8085F7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s" sheetId="1" r:id="rId1"/>
  </sheets>
  <externalReferences>
    <externalReference r:id="rId2"/>
  </externalReference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ops!$A:$E,ops!$1:$4</definedName>
    <definedName name="QB_COLUMN_59200" localSheetId="0" hidden="1">ops!#REF!</definedName>
    <definedName name="QB_COLUMN_63620" localSheetId="0" hidden="1">ops!#REF!</definedName>
    <definedName name="QB_COLUMN_64430" localSheetId="0" hidden="1">ops!#REF!</definedName>
    <definedName name="QB_COLUMN_76210" localSheetId="0" hidden="1">ops!#REF!</definedName>
    <definedName name="QB_DATA_0" localSheetId="0" hidden="1">ops!$7:$7,ops!$8:$8,[1]Res!$20:$20,ops!$16:$16,ops!$17:$17,ops!$18:$18,ops!$20:$20,ops!$21:$21,ops!$22:$22,ops!$23:$23,ops!$24:$24,ops!$25:$25,ops!$26:$26,ops!#REF!,ops!$28:$28,ops!$29:$29</definedName>
    <definedName name="QB_DATA_1" localSheetId="0" hidden="1">ops!$30:$30,ops!$31:$31,ops!$33:$33,ops!$34:$34,ops!#REF!,ops!$37:$37,ops!$38:$38,ops!$40:$40,ops!$41:$41,ops!$42:$42,ops!$43:$43,ops!$44:$44,ops!#REF!,ops!$48:$48,ops!$49:$49,ops!$50:$50</definedName>
    <definedName name="QB_DATA_2" localSheetId="0" hidden="1">ops!$57:$57,ops!$60:$60,ops!$66:$66</definedName>
    <definedName name="QB_FORMULA_0" localSheetId="0" hidden="1">ops!#REF!,ops!#REF!,[1]Res!$I$20,[1]Res!$K$20,ops!#REF!,ops!#REF!,ops!#REF!,ops!#REF!,ops!#REF!,ops!#REF!,ops!#REF!,ops!#REF!,ops!#REF!,ops!#REF!,ops!#REF!,ops!#REF!</definedName>
    <definedName name="QB_FORMULA_1" localSheetId="0" hidden="1">ops!#REF!,ops!#REF!,ops!#REF!,ops!#REF!,ops!#REF!,ops!#REF!,ops!#REF!,ops!#REF!,ops!#REF!,ops!#REF!,ops!#REF!,ops!#REF!,ops!#REF!,ops!#REF!,ops!#REF!,ops!#REF!</definedName>
    <definedName name="QB_FORMULA_2" localSheetId="0" hidden="1">ops!#REF!,ops!#REF!,ops!#REF!,ops!#REF!,ops!#REF!,ops!#REF!,ops!#REF!,ops!#REF!,ops!#REF!,ops!#REF!,ops!#REF!,ops!#REF!,ops!#REF!,ops!#REF!,ops!#REF!,ops!#REF!</definedName>
    <definedName name="QB_FORMULA_3" localSheetId="0" hidden="1">ops!#REF!,ops!#REF!,ops!#REF!,ops!#REF!,ops!#REF!,ops!#REF!,ops!#REF!,ops!#REF!,ops!#REF!,ops!#REF!,ops!#REF!,ops!#REF!,ops!#REF!,ops!#REF!,ops!#REF!,ops!#REF!</definedName>
    <definedName name="QB_FORMULA_4" localSheetId="0" hidden="1">ops!#REF!,ops!#REF!,ops!#REF!,ops!#REF!,ops!#REF!,ops!#REF!,ops!#REF!,ops!#REF!,ops!#REF!,ops!#REF!,ops!#REF!,ops!#REF!,ops!#REF!,ops!#REF!,ops!#REF!,ops!#REF!</definedName>
    <definedName name="QB_FORMULA_5" localSheetId="0" hidden="1">ops!#REF!,ops!#REF!,ops!#REF!,ops!#REF!,ops!#REF!,ops!#REF!,ops!#REF!,ops!#REF!,ops!#REF!,ops!#REF!,ops!#REF!,ops!#REF!,ops!#REF!,ops!#REF!,ops!#REF!,ops!#REF!</definedName>
    <definedName name="QB_FORMULA_6" localSheetId="0" hidden="1">ops!#REF!,ops!#REF!,ops!#REF!,ops!#REF!,ops!#REF!,ops!#REF!,ops!#REF!,ops!#REF!</definedName>
    <definedName name="QB_ROW_10240" localSheetId="0" hidden="1">ops!$E$25</definedName>
    <definedName name="QB_ROW_12250" localSheetId="0" hidden="1">ops!#REF!</definedName>
    <definedName name="QB_ROW_14240" localSheetId="0" hidden="1">ops!$E$23</definedName>
    <definedName name="QB_ROW_15240" localSheetId="0" hidden="1">ops!$E$24</definedName>
    <definedName name="QB_ROW_16240" localSheetId="0" hidden="1">ops!$E$21</definedName>
    <definedName name="QB_ROW_17240" localSheetId="0" hidden="1">ops!$E$22</definedName>
    <definedName name="QB_ROW_18301" localSheetId="0" hidden="1">ops!$A$70</definedName>
    <definedName name="QB_ROW_19011" localSheetId="0" hidden="1">ops!$B$6</definedName>
    <definedName name="QB_ROW_19311" localSheetId="0" hidden="1">ops!$B$55</definedName>
    <definedName name="QB_ROW_20021" localSheetId="0" hidden="1">ops!$C$7</definedName>
    <definedName name="QB_ROW_20240" localSheetId="0" hidden="1">ops!$E$20</definedName>
    <definedName name="QB_ROW_20321" localSheetId="0" hidden="1">ops!$C$14</definedName>
    <definedName name="QB_ROW_21021" localSheetId="0" hidden="1">ops!$C$15</definedName>
    <definedName name="QB_ROW_21240" localSheetId="0" hidden="1">ops!#REF!</definedName>
    <definedName name="QB_ROW_21321" localSheetId="0" hidden="1">ops!$C$54</definedName>
    <definedName name="QB_ROW_22011" localSheetId="0" hidden="1">ops!$B$56</definedName>
    <definedName name="QB_ROW_22311" localSheetId="0" hidden="1">ops!$B$69</definedName>
    <definedName name="QB_ROW_23021" localSheetId="0" hidden="1">ops!$C$57</definedName>
    <definedName name="QB_ROW_23230" localSheetId="0" hidden="1">ops!$D$67</definedName>
    <definedName name="QB_ROW_23321" localSheetId="0" hidden="1">ops!$C$59</definedName>
    <definedName name="QB_ROW_24021" localSheetId="0" hidden="1">ops!$C$60</definedName>
    <definedName name="QB_ROW_24321" localSheetId="0" hidden="1">ops!$C$68</definedName>
    <definedName name="QB_ROW_32230" localSheetId="0" hidden="1">ops!$D$8</definedName>
    <definedName name="QB_ROW_34230" localSheetId="0" hidden="1">[1]Res!$D$20</definedName>
    <definedName name="QB_ROW_35030" localSheetId="0" hidden="1">ops!$D$36</definedName>
    <definedName name="QB_ROW_35330" localSheetId="0" hidden="1">ops!$D$53</definedName>
    <definedName name="QB_ROW_36040" localSheetId="0" hidden="1">ops!$E$37</definedName>
    <definedName name="QB_ROW_36250" localSheetId="0" hidden="1">ops!#REF!</definedName>
    <definedName name="QB_ROW_36340" localSheetId="0" hidden="1">ops!$E$47</definedName>
    <definedName name="QB_ROW_37040" localSheetId="0" hidden="1">ops!$E$48</definedName>
    <definedName name="QB_ROW_37340" localSheetId="0" hidden="1">ops!$E$52</definedName>
    <definedName name="QB_ROW_38250" localSheetId="0" hidden="1">ops!#REF!</definedName>
    <definedName name="QB_ROW_39250" localSheetId="0" hidden="1">ops!#REF!</definedName>
    <definedName name="QB_ROW_40250" localSheetId="0" hidden="1">ops!#REF!</definedName>
    <definedName name="QB_ROW_41250" localSheetId="0" hidden="1">ops!#REF!</definedName>
    <definedName name="QB_ROW_42250" localSheetId="0" hidden="1">ops!#REF!</definedName>
    <definedName name="QB_ROW_43250" localSheetId="0" hidden="1">ops!#REF!</definedName>
    <definedName name="QB_ROW_44250" localSheetId="0" hidden="1">ops!#REF!</definedName>
    <definedName name="QB_ROW_45240" localSheetId="0" hidden="1">ops!$E$29</definedName>
    <definedName name="QB_ROW_46240" localSheetId="0" hidden="1">ops!$E$30</definedName>
    <definedName name="QB_ROW_47240" localSheetId="0" hidden="1">ops!$E$31</definedName>
    <definedName name="QB_ROW_49230" localSheetId="0" hidden="1">ops!$D$66</definedName>
    <definedName name="QB_ROW_52230" localSheetId="0" hidden="1">ops!$D$58</definedName>
    <definedName name="QB_ROW_54240" localSheetId="0" hidden="1">ops!$E$28</definedName>
    <definedName name="QB_ROW_55250" localSheetId="0" hidden="1">ops!#REF!</definedName>
    <definedName name="QB_ROW_56250" localSheetId="0" hidden="1">ops!#REF!</definedName>
    <definedName name="QB_ROW_57250" localSheetId="0" hidden="1">ops!#REF!</definedName>
    <definedName name="QB_ROW_59240" localSheetId="0" hidden="1">ops!$E$32</definedName>
    <definedName name="QB_ROW_60240" localSheetId="0" hidden="1">ops!$E$18</definedName>
    <definedName name="QB_ROW_69230" localSheetId="0" hidden="1">ops!$D$35</definedName>
    <definedName name="QB_ROW_70240" localSheetId="0" hidden="1">ops!$E$26</definedName>
    <definedName name="QB_ROW_7030" localSheetId="0" hidden="1">ops!$D$16</definedName>
    <definedName name="QB_ROW_72230" localSheetId="0" hidden="1">ops!$D$34</definedName>
    <definedName name="QB_ROW_73230" localSheetId="0" hidden="1">ops!$D$13</definedName>
    <definedName name="QB_ROW_7330" localSheetId="0" hidden="1">ops!$D$33</definedName>
    <definedName name="QB_ROW_8240" localSheetId="0" hidden="1">ops!$E$17</definedName>
    <definedName name="QBCANSUPPORTUPDATE" localSheetId="0">TRUE</definedName>
    <definedName name="QBCOMPANYFILENAME" localSheetId="0">"I:\Double Diamond HOA.qbw"</definedName>
    <definedName name="QBENDDATE" localSheetId="0">20181231</definedName>
    <definedName name="QBHEADERSONSCREEN" localSheetId="0">FALSE</definedName>
    <definedName name="QBMETADATASIZE" localSheetId="0">5907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8</definedName>
    <definedName name="QBREPORTCOMPANYID" localSheetId="0">"a20a9a8272304ed7b02b64a5eb61c712"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TRUE</definedName>
    <definedName name="QBREPORTCOMPARECOL_BUDGET" localSheetId="0">TRUE</definedName>
    <definedName name="QBREPORTCOMPARECOL_BUDPCT" localSheetId="0">TRUE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288</definedName>
    <definedName name="QBROWHEADERS" localSheetId="0">6</definedName>
    <definedName name="QBSTARTDATE" localSheetId="0">20180101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0" i="1" l="1"/>
  <c r="J70" i="1"/>
  <c r="L55" i="1"/>
  <c r="L69" i="1" s="1"/>
  <c r="L47" i="1"/>
  <c r="N14" i="1"/>
  <c r="L14" i="1"/>
  <c r="H29" i="1"/>
  <c r="H59" i="1"/>
  <c r="H68" i="1"/>
  <c r="H14" i="1"/>
  <c r="J14" i="1"/>
  <c r="H69" i="1" l="1"/>
  <c r="N59" i="1"/>
  <c r="N68" i="1"/>
  <c r="N52" i="1"/>
  <c r="N47" i="1"/>
  <c r="N33" i="1"/>
  <c r="N69" i="1" l="1"/>
  <c r="N53" i="1"/>
  <c r="N54" i="1" s="1"/>
  <c r="N55" i="1" s="1"/>
  <c r="N70" i="1" l="1"/>
  <c r="L68" i="1"/>
  <c r="L59" i="1"/>
  <c r="L52" i="1"/>
  <c r="L33" i="1"/>
  <c r="H52" i="1"/>
  <c r="H47" i="1"/>
  <c r="L53" i="1" l="1"/>
  <c r="L54" i="1" s="1"/>
  <c r="H53" i="1"/>
  <c r="L74" i="1" l="1"/>
  <c r="H33" i="1"/>
  <c r="H54" i="1" s="1"/>
  <c r="N72" i="1" l="1"/>
  <c r="N74" i="1" s="1"/>
  <c r="H55" i="1"/>
  <c r="H70" i="1" s="1"/>
  <c r="H74" i="1" s="1"/>
  <c r="J68" i="1" l="1"/>
  <c r="J59" i="1"/>
  <c r="J52" i="1"/>
  <c r="J47" i="1"/>
  <c r="J33" i="1"/>
  <c r="J69" i="1" l="1"/>
  <c r="J53" i="1"/>
  <c r="J54" i="1" s="1"/>
  <c r="J55" i="1" s="1"/>
  <c r="J74" i="1" l="1"/>
</calcChain>
</file>

<file path=xl/sharedStrings.xml><?xml version="1.0" encoding="utf-8"?>
<sst xmlns="http://schemas.openxmlformats.org/spreadsheetml/2006/main" count="73" uniqueCount="71">
  <si>
    <t>Budget</t>
  </si>
  <si>
    <t>Ordinary Income/Expense</t>
  </si>
  <si>
    <t>Income</t>
  </si>
  <si>
    <t>Total Income</t>
  </si>
  <si>
    <t>Expense</t>
  </si>
  <si>
    <t>Admin &amp; General</t>
  </si>
  <si>
    <t>Accounting</t>
  </si>
  <si>
    <t>Bank Fees</t>
  </si>
  <si>
    <t>Legal Fees</t>
  </si>
  <si>
    <t>Maint Mngt Fee</t>
  </si>
  <si>
    <t>Managing Agent Fee</t>
  </si>
  <si>
    <t>Office Supplies</t>
  </si>
  <si>
    <t>Postage and Delivery</t>
  </si>
  <si>
    <t>Property &amp; Liability Insurance</t>
  </si>
  <si>
    <t>Tax Prep</t>
  </si>
  <si>
    <t>Trash Removal</t>
  </si>
  <si>
    <t>Utilities - Electric</t>
  </si>
  <si>
    <t>Utilities - Gas</t>
  </si>
  <si>
    <t>Utilities - Water/Sewer</t>
  </si>
  <si>
    <t>Workers Comp</t>
  </si>
  <si>
    <t>Total Admin &amp; General</t>
  </si>
  <si>
    <t>Maintenance</t>
  </si>
  <si>
    <t>Exterior Maintenance</t>
  </si>
  <si>
    <t>Building Maint/Repair</t>
  </si>
  <si>
    <t>Consumable Supplies</t>
  </si>
  <si>
    <t>Hot Tub Repair</t>
  </si>
  <si>
    <t>Hot Tub Service</t>
  </si>
  <si>
    <t>Landscaping and Groundskeeping</t>
  </si>
  <si>
    <t>Snow Melt Sys Maint</t>
  </si>
  <si>
    <t>Snow Removal - Roofs</t>
  </si>
  <si>
    <t>Total Exterior Maintenance</t>
  </si>
  <si>
    <t>Interior Maintenance</t>
  </si>
  <si>
    <t>Alarm - Monitoring</t>
  </si>
  <si>
    <t>Alarm - Repair &amp; Testing</t>
  </si>
  <si>
    <t>Alarm - Telephone</t>
  </si>
  <si>
    <t>Total Interior Maintenance</t>
  </si>
  <si>
    <t>Total Maintenance</t>
  </si>
  <si>
    <t>Total Expense</t>
  </si>
  <si>
    <t>Net Ordinary Income</t>
  </si>
  <si>
    <t>Other Income/Expense</t>
  </si>
  <si>
    <t>Other Income</t>
  </si>
  <si>
    <t>Total Other Income</t>
  </si>
  <si>
    <t>Other Expense</t>
  </si>
  <si>
    <t>Units 21 &amp; 23 Deck Rplmt</t>
  </si>
  <si>
    <t>Total Other Expense</t>
  </si>
  <si>
    <t>Net Other Income</t>
  </si>
  <si>
    <t>Net Income</t>
  </si>
  <si>
    <t>Actual</t>
  </si>
  <si>
    <t>Operating Fund</t>
  </si>
  <si>
    <t>Paint/Stain Project</t>
  </si>
  <si>
    <t>Interest</t>
  </si>
  <si>
    <t xml:space="preserve"> </t>
  </si>
  <si>
    <t>Dues &amp; Licenses</t>
  </si>
  <si>
    <t>Beginning Net Assets</t>
  </si>
  <si>
    <t>Hot Tub Area Refurb</t>
  </si>
  <si>
    <t>Special Assessment</t>
  </si>
  <si>
    <t>Cap Res Tranfer In/(Out)</t>
  </si>
  <si>
    <t>Proposed</t>
  </si>
  <si>
    <t>2021</t>
  </si>
  <si>
    <t>Estimated</t>
  </si>
  <si>
    <t>Finance Charges</t>
  </si>
  <si>
    <t>Misc Income</t>
  </si>
  <si>
    <t>Additional Decks (24 &amp; 25)</t>
  </si>
  <si>
    <t>Deck Replacement</t>
  </si>
  <si>
    <t>Internet</t>
  </si>
  <si>
    <t>Rain Gutter and Heat Tape</t>
  </si>
  <si>
    <t>Homeowner Operating Dues</t>
  </si>
  <si>
    <t>Snow Removal - Ground</t>
  </si>
  <si>
    <t>Alarm System Upgrade</t>
  </si>
  <si>
    <t>Prior Year Net Income Rollover</t>
  </si>
  <si>
    <t>Exterior Maintenance (other)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</si>
</sst>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-#,##0.00"/>
    <numFmt numFmtId="165" formatCode="#,##0;\-#,##0"/>
  </numFmts>
  <fonts count="8" x14ac:knownFonts="1">
    <font>
      <sz val="11"/>
      <color theme="1"/>
      <name val="Calibri"/>
      <family val="2"/>
      <scheme val="minor"/>
    </font>
    <font>
      <b/>
      <sz val="8"/>
      <color rgb="FF323232"/>
      <name val="Arial"/>
      <family val="2"/>
    </font>
    <font>
      <sz val="8"/>
      <color rgb="FF32323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6"/>
      <color rgb="FF32323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3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5" fillId="0" borderId="0" xfId="0" applyNumberFormat="1" applyFont="1" applyAlignment="1">
      <alignment horizontal="centerContinuous"/>
    </xf>
    <xf numFmtId="43" fontId="6" fillId="0" borderId="6" xfId="2" applyFont="1" applyBorder="1"/>
    <xf numFmtId="43" fontId="6" fillId="0" borderId="0" xfId="2" applyFont="1"/>
    <xf numFmtId="43" fontId="6" fillId="0" borderId="7" xfId="2" applyFont="1" applyBorder="1"/>
    <xf numFmtId="0" fontId="6" fillId="0" borderId="0" xfId="0" applyFont="1"/>
    <xf numFmtId="49" fontId="7" fillId="0" borderId="0" xfId="0" applyNumberFormat="1" applyFont="1"/>
    <xf numFmtId="43" fontId="2" fillId="0" borderId="2" xfId="2" applyFont="1" applyBorder="1"/>
    <xf numFmtId="43" fontId="2" fillId="0" borderId="0" xfId="2" applyFont="1"/>
    <xf numFmtId="43" fontId="2" fillId="0" borderId="4" xfId="2" applyFont="1" applyBorder="1"/>
    <xf numFmtId="43" fontId="2" fillId="0" borderId="3" xfId="2" applyFont="1" applyBorder="1"/>
    <xf numFmtId="43" fontId="1" fillId="0" borderId="5" xfId="2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165" fontId="2" fillId="0" borderId="0" xfId="0" applyNumberFormat="1" applyFont="1"/>
    <xf numFmtId="43" fontId="6" fillId="0" borderId="0" xfId="0" applyNumberFormat="1" applyFont="1"/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0</xdr:row>
          <xdr:rowOff>228600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0</xdr:row>
          <xdr:rowOff>228600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uble%20Diamond\Budget\2019\dd%202019%20proposed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s"/>
      <sheetName val="Res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75"/>
  <sheetViews>
    <sheetView tabSelected="1" workbookViewId="0">
      <pane xSplit="5" ySplit="4" topLeftCell="F5" activePane="bottomRight" state="frozenSplit"/>
      <selection pane="topRight" activeCell="G1" sqref="G1"/>
      <selection pane="bottomLeft" activeCell="A3" sqref="A3"/>
      <selection pane="bottomRight" activeCell="AB74" sqref="AB74"/>
    </sheetView>
  </sheetViews>
  <sheetFormatPr defaultRowHeight="15" x14ac:dyDescent="0.25"/>
  <cols>
    <col min="1" max="5" width="3" style="7" customWidth="1"/>
    <col min="6" max="6" width="24.5703125" style="7" customWidth="1"/>
    <col min="7" max="7" width="3" customWidth="1"/>
    <col min="8" max="8" width="10.28515625" customWidth="1"/>
    <col min="9" max="9" width="3" customWidth="1"/>
    <col min="10" max="10" width="13.28515625" bestFit="1" customWidth="1"/>
    <col min="11" max="11" width="2.42578125" customWidth="1"/>
    <col min="12" max="12" width="12.42578125" customWidth="1"/>
    <col min="13" max="13" width="2.5703125" customWidth="1"/>
    <col min="14" max="14" width="9.85546875" bestFit="1" customWidth="1"/>
  </cols>
  <sheetData>
    <row r="1" spans="1:14" ht="20.25" x14ac:dyDescent="0.3">
      <c r="A1" s="16" t="s">
        <v>48</v>
      </c>
      <c r="B1" s="1"/>
      <c r="C1" s="1"/>
      <c r="D1" s="1"/>
      <c r="E1" s="1"/>
      <c r="F1" s="1"/>
    </row>
    <row r="2" spans="1:14" ht="20.25" x14ac:dyDescent="0.3">
      <c r="A2" s="16"/>
      <c r="B2" s="1"/>
      <c r="C2" s="1"/>
      <c r="D2" s="1"/>
      <c r="E2" s="1"/>
      <c r="F2" s="1"/>
    </row>
    <row r="3" spans="1:14" ht="20.25" x14ac:dyDescent="0.3">
      <c r="A3" s="16"/>
      <c r="B3" s="1"/>
      <c r="C3" s="1"/>
      <c r="D3" s="1"/>
      <c r="E3" s="1"/>
      <c r="F3" s="1"/>
      <c r="H3" s="23">
        <v>2020</v>
      </c>
      <c r="I3" s="22"/>
      <c r="J3" s="23">
        <v>2021</v>
      </c>
      <c r="K3" s="22"/>
      <c r="L3" s="11" t="s">
        <v>58</v>
      </c>
      <c r="M3" s="22"/>
      <c r="N3" s="11" t="s">
        <v>57</v>
      </c>
    </row>
    <row r="4" spans="1:14" s="10" customFormat="1" ht="15.75" thickBot="1" x14ac:dyDescent="0.3">
      <c r="A4" s="1"/>
      <c r="B4" s="1"/>
      <c r="C4" s="1"/>
      <c r="D4" s="1"/>
      <c r="E4" s="1"/>
      <c r="F4" s="1"/>
      <c r="G4"/>
      <c r="H4" s="23" t="s">
        <v>47</v>
      </c>
      <c r="I4" s="23"/>
      <c r="J4" s="23" t="s">
        <v>0</v>
      </c>
      <c r="K4" s="23"/>
      <c r="L4" s="23" t="s">
        <v>59</v>
      </c>
      <c r="M4" s="23"/>
      <c r="N4" s="23">
        <v>2022</v>
      </c>
    </row>
    <row r="5" spans="1:14" ht="16.5" thickTop="1" thickBot="1" x14ac:dyDescent="0.3">
      <c r="A5" s="8"/>
      <c r="B5" s="8"/>
      <c r="C5" s="8"/>
      <c r="D5" s="8"/>
      <c r="E5" s="8"/>
      <c r="F5" s="8"/>
      <c r="G5" s="10"/>
      <c r="H5" s="9"/>
      <c r="I5" s="10"/>
      <c r="J5" s="9"/>
      <c r="K5" s="10"/>
      <c r="L5" s="9"/>
      <c r="M5" s="10"/>
      <c r="N5" s="9" t="s">
        <v>0</v>
      </c>
    </row>
    <row r="6" spans="1:14" ht="15.75" thickTop="1" x14ac:dyDescent="0.25">
      <c r="A6" s="1"/>
      <c r="B6" s="1" t="s">
        <v>1</v>
      </c>
      <c r="C6" s="1"/>
      <c r="D6" s="1"/>
      <c r="E6" s="1"/>
      <c r="F6" s="1"/>
      <c r="J6" s="2"/>
    </row>
    <row r="7" spans="1:14" x14ac:dyDescent="0.25">
      <c r="A7" s="1"/>
      <c r="B7" s="1"/>
      <c r="C7" s="1" t="s">
        <v>2</v>
      </c>
      <c r="D7" s="1"/>
      <c r="E7" s="1"/>
      <c r="F7" s="1"/>
      <c r="J7" s="2"/>
    </row>
    <row r="8" spans="1:14" x14ac:dyDescent="0.25">
      <c r="A8" s="1"/>
      <c r="B8" s="1"/>
      <c r="C8" s="1"/>
      <c r="D8" s="1" t="s">
        <v>66</v>
      </c>
      <c r="E8" s="1"/>
      <c r="F8" s="1"/>
      <c r="H8" s="13">
        <v>141474.23999999999</v>
      </c>
      <c r="I8" s="15"/>
      <c r="J8" s="25">
        <v>141000</v>
      </c>
      <c r="L8" s="25">
        <v>141474.23999999999</v>
      </c>
      <c r="N8" s="25">
        <v>141000</v>
      </c>
    </row>
    <row r="9" spans="1:14" x14ac:dyDescent="0.25">
      <c r="A9" s="1"/>
      <c r="B9" s="1"/>
      <c r="C9" s="1"/>
      <c r="D9" s="1" t="s">
        <v>55</v>
      </c>
      <c r="E9" s="1"/>
      <c r="F9" s="1"/>
      <c r="H9" s="13">
        <v>104276.6</v>
      </c>
      <c r="I9" s="15"/>
      <c r="J9" s="25">
        <v>95723</v>
      </c>
      <c r="L9" s="25">
        <v>95723.8</v>
      </c>
      <c r="N9" s="25">
        <v>0</v>
      </c>
    </row>
    <row r="10" spans="1:14" x14ac:dyDescent="0.25">
      <c r="D10" s="7" t="s">
        <v>50</v>
      </c>
      <c r="H10" s="13">
        <v>23.23</v>
      </c>
      <c r="I10" s="15"/>
      <c r="J10" s="25">
        <v>2</v>
      </c>
      <c r="L10" s="25">
        <v>43.43</v>
      </c>
      <c r="N10" s="25">
        <v>25</v>
      </c>
    </row>
    <row r="11" spans="1:14" x14ac:dyDescent="0.25">
      <c r="D11" s="7" t="s">
        <v>60</v>
      </c>
      <c r="H11" s="13">
        <v>695.06</v>
      </c>
      <c r="I11" s="15"/>
      <c r="J11" s="25">
        <v>0</v>
      </c>
      <c r="L11" s="25">
        <v>669.81</v>
      </c>
      <c r="N11" s="25">
        <v>0</v>
      </c>
    </row>
    <row r="12" spans="1:14" x14ac:dyDescent="0.25">
      <c r="D12" s="7" t="s">
        <v>61</v>
      </c>
      <c r="H12" s="13">
        <v>3650</v>
      </c>
      <c r="I12" s="15"/>
      <c r="J12" s="25">
        <v>0</v>
      </c>
      <c r="L12" s="25">
        <v>0</v>
      </c>
      <c r="N12" s="25">
        <v>0</v>
      </c>
    </row>
    <row r="13" spans="1:14" ht="15.75" thickBot="1" x14ac:dyDescent="0.3">
      <c r="A13" s="1"/>
      <c r="B13" s="1"/>
      <c r="C13" s="1"/>
      <c r="D13" s="1" t="s">
        <v>69</v>
      </c>
      <c r="E13" s="1"/>
      <c r="F13" s="1"/>
      <c r="H13" s="17">
        <v>0</v>
      </c>
      <c r="I13" s="15"/>
      <c r="J13" s="17">
        <v>0</v>
      </c>
      <c r="L13" s="17">
        <v>0</v>
      </c>
      <c r="N13" s="17">
        <v>91000</v>
      </c>
    </row>
    <row r="14" spans="1:14" x14ac:dyDescent="0.25">
      <c r="A14" s="1"/>
      <c r="B14" s="1"/>
      <c r="C14" s="1" t="s">
        <v>3</v>
      </c>
      <c r="D14" s="1"/>
      <c r="E14" s="1"/>
      <c r="F14" s="1"/>
      <c r="H14" s="18">
        <f>ROUND(SUM(H7:H13),5)</f>
        <v>250119.13</v>
      </c>
      <c r="I14" s="15"/>
      <c r="J14" s="2">
        <f>ROUND(SUM(J7:J13),5)</f>
        <v>236725</v>
      </c>
      <c r="L14" s="2">
        <f>ROUND(SUM(L7:L13),5)</f>
        <v>237911.28</v>
      </c>
      <c r="N14" s="2">
        <f>ROUND(SUM(N7:N13),5)</f>
        <v>232025</v>
      </c>
    </row>
    <row r="15" spans="1:14" x14ac:dyDescent="0.25">
      <c r="A15" s="1"/>
      <c r="B15" s="1"/>
      <c r="C15" s="1" t="s">
        <v>4</v>
      </c>
      <c r="D15" s="1"/>
      <c r="E15" s="1"/>
      <c r="F15" s="1"/>
      <c r="H15" s="13"/>
      <c r="I15" s="15"/>
      <c r="J15" s="2"/>
      <c r="L15" s="2"/>
      <c r="N15" s="24"/>
    </row>
    <row r="16" spans="1:14" x14ac:dyDescent="0.25">
      <c r="A16" s="1"/>
      <c r="B16" s="1"/>
      <c r="C16" s="1"/>
      <c r="D16" s="1" t="s">
        <v>5</v>
      </c>
      <c r="E16" s="1"/>
      <c r="F16" s="1"/>
      <c r="H16" s="13"/>
      <c r="I16" s="15"/>
      <c r="J16" s="2"/>
      <c r="L16" s="2"/>
      <c r="N16" s="24"/>
    </row>
    <row r="17" spans="1:14" x14ac:dyDescent="0.25">
      <c r="A17" s="1"/>
      <c r="B17" s="1"/>
      <c r="C17" s="1"/>
      <c r="D17" s="1"/>
      <c r="E17" s="1" t="s">
        <v>6</v>
      </c>
      <c r="F17" s="1"/>
      <c r="H17" s="13">
        <v>6460</v>
      </c>
      <c r="I17" s="15"/>
      <c r="J17" s="2">
        <v>6600</v>
      </c>
      <c r="L17" s="2">
        <v>6065</v>
      </c>
      <c r="N17" s="2">
        <v>7500</v>
      </c>
    </row>
    <row r="18" spans="1:14" x14ac:dyDescent="0.25">
      <c r="A18" s="1"/>
      <c r="B18" s="1"/>
      <c r="C18" s="1"/>
      <c r="D18" s="1"/>
      <c r="E18" s="1" t="s">
        <v>7</v>
      </c>
      <c r="F18" s="1"/>
      <c r="H18" s="13">
        <v>102</v>
      </c>
      <c r="I18" s="15"/>
      <c r="J18" s="2">
        <v>100</v>
      </c>
      <c r="L18" s="2">
        <v>84</v>
      </c>
      <c r="N18" s="2">
        <v>100</v>
      </c>
    </row>
    <row r="19" spans="1:14" x14ac:dyDescent="0.25">
      <c r="A19" s="1"/>
      <c r="B19" s="1"/>
      <c r="C19" s="1"/>
      <c r="D19" s="1"/>
      <c r="E19" s="1" t="s">
        <v>52</v>
      </c>
      <c r="F19" s="1"/>
      <c r="H19" s="13">
        <v>18.100000000000001</v>
      </c>
      <c r="I19" s="15"/>
      <c r="J19" s="2">
        <v>10</v>
      </c>
      <c r="L19" s="2">
        <v>38</v>
      </c>
      <c r="N19" s="2">
        <v>25</v>
      </c>
    </row>
    <row r="20" spans="1:14" x14ac:dyDescent="0.25">
      <c r="A20" s="1"/>
      <c r="B20" s="1"/>
      <c r="C20" s="1"/>
      <c r="D20" s="1"/>
      <c r="E20" s="1" t="s">
        <v>8</v>
      </c>
      <c r="F20" s="1"/>
      <c r="H20" s="13">
        <v>6979</v>
      </c>
      <c r="I20" s="15"/>
      <c r="J20" s="2">
        <v>8000</v>
      </c>
      <c r="L20" s="2">
        <v>6936.73</v>
      </c>
      <c r="N20" s="2">
        <v>4000</v>
      </c>
    </row>
    <row r="21" spans="1:14" x14ac:dyDescent="0.25">
      <c r="A21" s="1"/>
      <c r="B21" s="1"/>
      <c r="C21" s="1"/>
      <c r="D21" s="1"/>
      <c r="E21" s="1" t="s">
        <v>9</v>
      </c>
      <c r="F21" s="1"/>
      <c r="H21" s="13">
        <v>0</v>
      </c>
      <c r="I21" s="15"/>
      <c r="J21" s="2">
        <v>550</v>
      </c>
      <c r="L21" s="2">
        <v>0</v>
      </c>
      <c r="N21" s="2">
        <v>0</v>
      </c>
    </row>
    <row r="22" spans="1:14" x14ac:dyDescent="0.25">
      <c r="A22" s="1"/>
      <c r="B22" s="1"/>
      <c r="C22" s="1"/>
      <c r="D22" s="1"/>
      <c r="E22" s="1" t="s">
        <v>10</v>
      </c>
      <c r="F22" s="1"/>
      <c r="H22" s="13">
        <v>27000</v>
      </c>
      <c r="I22" s="15"/>
      <c r="J22" s="2">
        <v>27000</v>
      </c>
      <c r="L22" s="2">
        <v>27000</v>
      </c>
      <c r="N22" s="2">
        <v>27000</v>
      </c>
    </row>
    <row r="23" spans="1:14" x14ac:dyDescent="0.25">
      <c r="A23" s="1"/>
      <c r="B23" s="1"/>
      <c r="C23" s="1"/>
      <c r="D23" s="1"/>
      <c r="E23" s="1" t="s">
        <v>11</v>
      </c>
      <c r="F23" s="1"/>
      <c r="H23" s="13">
        <v>146.13</v>
      </c>
      <c r="I23" s="15"/>
      <c r="J23" s="2">
        <v>100</v>
      </c>
      <c r="L23" s="2">
        <v>275.99</v>
      </c>
      <c r="N23" s="2">
        <v>150</v>
      </c>
    </row>
    <row r="24" spans="1:14" x14ac:dyDescent="0.25">
      <c r="A24" s="1"/>
      <c r="B24" s="1"/>
      <c r="C24" s="1"/>
      <c r="D24" s="1"/>
      <c r="E24" s="1" t="s">
        <v>12</v>
      </c>
      <c r="F24" s="1"/>
      <c r="H24" s="13">
        <v>0</v>
      </c>
      <c r="I24" s="15"/>
      <c r="J24" s="2">
        <v>150</v>
      </c>
      <c r="L24" s="2">
        <v>8.11</v>
      </c>
      <c r="N24" s="2">
        <v>100</v>
      </c>
    </row>
    <row r="25" spans="1:14" x14ac:dyDescent="0.25">
      <c r="A25" s="1"/>
      <c r="B25" s="1"/>
      <c r="C25" s="1"/>
      <c r="D25" s="1"/>
      <c r="E25" s="1" t="s">
        <v>13</v>
      </c>
      <c r="F25" s="1"/>
      <c r="H25" s="13">
        <v>22217.51</v>
      </c>
      <c r="I25" s="15"/>
      <c r="J25" s="2">
        <v>25000</v>
      </c>
      <c r="L25" s="2">
        <v>26200</v>
      </c>
      <c r="N25" s="2">
        <v>27500</v>
      </c>
    </row>
    <row r="26" spans="1:14" x14ac:dyDescent="0.25">
      <c r="A26" s="1"/>
      <c r="B26" s="1"/>
      <c r="C26" s="1"/>
      <c r="D26" s="1"/>
      <c r="E26" s="1" t="s">
        <v>14</v>
      </c>
      <c r="F26" s="1"/>
      <c r="H26" s="13">
        <v>350</v>
      </c>
      <c r="I26" s="15"/>
      <c r="J26" s="2">
        <v>350</v>
      </c>
      <c r="L26" s="2">
        <v>375</v>
      </c>
      <c r="N26" s="2">
        <v>350</v>
      </c>
    </row>
    <row r="27" spans="1:14" x14ac:dyDescent="0.25">
      <c r="A27" s="1"/>
      <c r="B27" s="1"/>
      <c r="C27" s="1"/>
      <c r="D27" s="1"/>
      <c r="E27" s="1" t="s">
        <v>64</v>
      </c>
      <c r="F27" s="1"/>
      <c r="H27" s="13">
        <v>235.22</v>
      </c>
      <c r="I27" s="15"/>
      <c r="J27" s="2">
        <v>720</v>
      </c>
      <c r="L27" s="2">
        <v>195.94</v>
      </c>
      <c r="N27" s="2">
        <v>500</v>
      </c>
    </row>
    <row r="28" spans="1:14" x14ac:dyDescent="0.25">
      <c r="A28" s="1"/>
      <c r="B28" s="1"/>
      <c r="C28" s="1"/>
      <c r="D28" s="1"/>
      <c r="E28" s="1" t="s">
        <v>15</v>
      </c>
      <c r="F28" s="1"/>
      <c r="H28" s="13">
        <v>4019.35</v>
      </c>
      <c r="I28" s="15"/>
      <c r="J28" s="2">
        <v>6900</v>
      </c>
      <c r="L28" s="2">
        <v>6155.5</v>
      </c>
      <c r="N28" s="2">
        <v>7000</v>
      </c>
    </row>
    <row r="29" spans="1:14" x14ac:dyDescent="0.25">
      <c r="A29" s="1"/>
      <c r="B29" s="1"/>
      <c r="C29" s="1"/>
      <c r="D29" s="1"/>
      <c r="E29" s="1" t="s">
        <v>16</v>
      </c>
      <c r="F29" s="1"/>
      <c r="H29" s="13">
        <f>2913</f>
        <v>2913</v>
      </c>
      <c r="I29" s="15"/>
      <c r="J29" s="2">
        <v>3700</v>
      </c>
      <c r="L29" s="2">
        <v>3439</v>
      </c>
      <c r="N29" s="2">
        <v>4200</v>
      </c>
    </row>
    <row r="30" spans="1:14" x14ac:dyDescent="0.25">
      <c r="A30" s="1"/>
      <c r="B30" s="1"/>
      <c r="C30" s="1"/>
      <c r="D30" s="1"/>
      <c r="E30" s="1" t="s">
        <v>17</v>
      </c>
      <c r="F30" s="1"/>
      <c r="H30" s="13">
        <v>6546.2</v>
      </c>
      <c r="I30" s="15"/>
      <c r="J30" s="2">
        <v>8000</v>
      </c>
      <c r="L30" s="2">
        <v>6192.08</v>
      </c>
      <c r="N30" s="2">
        <v>8200</v>
      </c>
    </row>
    <row r="31" spans="1:14" x14ac:dyDescent="0.25">
      <c r="A31" s="1"/>
      <c r="B31" s="1"/>
      <c r="C31" s="1"/>
      <c r="D31" s="1"/>
      <c r="E31" s="1" t="s">
        <v>18</v>
      </c>
      <c r="F31" s="1"/>
      <c r="H31" s="13">
        <v>1451.39</v>
      </c>
      <c r="I31" s="15"/>
      <c r="J31" s="2">
        <v>1700</v>
      </c>
      <c r="L31" s="2">
        <v>1886.95</v>
      </c>
      <c r="N31" s="2">
        <v>2200</v>
      </c>
    </row>
    <row r="32" spans="1:14" ht="15.75" thickBot="1" x14ac:dyDescent="0.3">
      <c r="A32" s="1"/>
      <c r="B32" s="1"/>
      <c r="C32" s="1"/>
      <c r="D32" s="1"/>
      <c r="E32" s="1" t="s">
        <v>19</v>
      </c>
      <c r="F32" s="1"/>
      <c r="H32" s="17">
        <v>745</v>
      </c>
      <c r="I32" s="15"/>
      <c r="J32" s="3">
        <v>0</v>
      </c>
      <c r="L32" s="3">
        <v>-524</v>
      </c>
      <c r="N32" s="3">
        <v>0</v>
      </c>
    </row>
    <row r="33" spans="1:14" x14ac:dyDescent="0.25">
      <c r="A33" s="1"/>
      <c r="B33" s="1"/>
      <c r="C33" s="1"/>
      <c r="D33" s="1" t="s">
        <v>20</v>
      </c>
      <c r="E33" s="1"/>
      <c r="F33" s="1"/>
      <c r="H33" s="18">
        <f>ROUND(SUM(H16:H32),5)</f>
        <v>79182.899999999994</v>
      </c>
      <c r="I33" s="15"/>
      <c r="J33" s="2">
        <f>ROUND(SUM(J16:J32),5)</f>
        <v>88880</v>
      </c>
      <c r="L33" s="2">
        <f>ROUND(SUM(L16:L32),5)</f>
        <v>84328.3</v>
      </c>
      <c r="N33" s="2">
        <f>ROUND(SUM(N16:N32),5)</f>
        <v>88825</v>
      </c>
    </row>
    <row r="34" spans="1:14" x14ac:dyDescent="0.25">
      <c r="A34" s="1"/>
      <c r="B34" s="1"/>
      <c r="C34" s="1"/>
      <c r="D34" s="1"/>
      <c r="E34" s="1"/>
      <c r="F34" s="1"/>
      <c r="H34" s="13"/>
      <c r="I34" s="15"/>
      <c r="J34" s="2"/>
      <c r="L34" s="2"/>
      <c r="N34" s="24"/>
    </row>
    <row r="35" spans="1:14" x14ac:dyDescent="0.25">
      <c r="A35" s="1"/>
      <c r="B35" s="1"/>
      <c r="C35" s="1"/>
      <c r="D35" s="1"/>
      <c r="E35" s="1"/>
      <c r="F35" s="1"/>
      <c r="H35" s="13"/>
      <c r="I35" s="15"/>
      <c r="J35" s="2"/>
      <c r="L35" s="2"/>
      <c r="N35" s="24"/>
    </row>
    <row r="36" spans="1:14" x14ac:dyDescent="0.25">
      <c r="A36" s="1"/>
      <c r="B36" s="1"/>
      <c r="C36" s="1"/>
      <c r="D36" s="1" t="s">
        <v>21</v>
      </c>
      <c r="E36" s="1"/>
      <c r="F36" s="1"/>
      <c r="H36" s="13"/>
      <c r="I36" s="15"/>
      <c r="J36" s="2"/>
      <c r="L36" s="2"/>
      <c r="N36" s="24"/>
    </row>
    <row r="37" spans="1:14" x14ac:dyDescent="0.25">
      <c r="A37" s="1"/>
      <c r="B37" s="1"/>
      <c r="C37" s="1"/>
      <c r="D37" s="1"/>
      <c r="E37" s="1" t="s">
        <v>22</v>
      </c>
      <c r="F37" s="1"/>
      <c r="H37" s="13"/>
      <c r="I37" s="15"/>
      <c r="J37" s="2" t="s">
        <v>51</v>
      </c>
      <c r="L37" s="2" t="s">
        <v>51</v>
      </c>
      <c r="N37" s="24"/>
    </row>
    <row r="38" spans="1:14" x14ac:dyDescent="0.25">
      <c r="A38" s="1"/>
      <c r="B38" s="1"/>
      <c r="C38" s="1"/>
      <c r="D38" s="1"/>
      <c r="E38" s="1"/>
      <c r="F38" s="1" t="s">
        <v>23</v>
      </c>
      <c r="H38" s="13">
        <v>2524.4899999999998</v>
      </c>
      <c r="I38" s="15"/>
      <c r="J38" s="2">
        <v>6200</v>
      </c>
      <c r="L38" s="2">
        <v>5137.6899999999996</v>
      </c>
      <c r="N38" s="2">
        <v>6200</v>
      </c>
    </row>
    <row r="39" spans="1:14" x14ac:dyDescent="0.25">
      <c r="A39" s="1"/>
      <c r="B39" s="1"/>
      <c r="C39" s="1"/>
      <c r="D39" s="1"/>
      <c r="E39" s="1"/>
      <c r="F39" s="1" t="s">
        <v>70</v>
      </c>
      <c r="H39" s="13">
        <v>0</v>
      </c>
      <c r="I39" s="15"/>
      <c r="J39" s="2">
        <v>0</v>
      </c>
      <c r="L39" s="2">
        <v>9070</v>
      </c>
      <c r="N39" s="2">
        <v>0</v>
      </c>
    </row>
    <row r="40" spans="1:14" x14ac:dyDescent="0.25">
      <c r="A40" s="1"/>
      <c r="B40" s="1"/>
      <c r="C40" s="1"/>
      <c r="D40" s="1"/>
      <c r="E40" s="1"/>
      <c r="F40" s="1" t="s">
        <v>24</v>
      </c>
      <c r="H40" s="13">
        <v>318.44</v>
      </c>
      <c r="I40" s="15"/>
      <c r="J40" s="2">
        <v>250</v>
      </c>
      <c r="L40" s="2">
        <v>0</v>
      </c>
      <c r="N40" s="2">
        <v>250</v>
      </c>
    </row>
    <row r="41" spans="1:14" x14ac:dyDescent="0.25">
      <c r="A41" s="1"/>
      <c r="B41" s="1"/>
      <c r="C41" s="1"/>
      <c r="D41" s="1"/>
      <c r="E41" s="1"/>
      <c r="F41" s="1" t="s">
        <v>25</v>
      </c>
      <c r="H41" s="13">
        <v>1364.4</v>
      </c>
      <c r="I41" s="15"/>
      <c r="J41" s="2">
        <v>500</v>
      </c>
      <c r="L41" s="2">
        <v>1093.47</v>
      </c>
      <c r="N41" s="2">
        <v>500</v>
      </c>
    </row>
    <row r="42" spans="1:14" x14ac:dyDescent="0.25">
      <c r="A42" s="1"/>
      <c r="B42" s="1"/>
      <c r="C42" s="1"/>
      <c r="D42" s="1"/>
      <c r="E42" s="1"/>
      <c r="F42" s="1" t="s">
        <v>26</v>
      </c>
      <c r="H42" s="13">
        <v>5654.11</v>
      </c>
      <c r="I42" s="15"/>
      <c r="J42" s="2">
        <v>8100</v>
      </c>
      <c r="L42" s="2">
        <v>9473</v>
      </c>
      <c r="N42" s="2">
        <v>8100</v>
      </c>
    </row>
    <row r="43" spans="1:14" x14ac:dyDescent="0.25">
      <c r="A43" s="1"/>
      <c r="B43" s="1"/>
      <c r="C43" s="1"/>
      <c r="D43" s="1"/>
      <c r="E43" s="1"/>
      <c r="F43" s="1" t="s">
        <v>27</v>
      </c>
      <c r="H43" s="13">
        <v>1611.27</v>
      </c>
      <c r="I43" s="15"/>
      <c r="J43" s="2">
        <v>1500</v>
      </c>
      <c r="L43" s="2">
        <v>936</v>
      </c>
      <c r="N43" s="2">
        <v>550</v>
      </c>
    </row>
    <row r="44" spans="1:14" x14ac:dyDescent="0.25">
      <c r="A44" s="1"/>
      <c r="B44" s="1"/>
      <c r="C44" s="1"/>
      <c r="D44" s="1"/>
      <c r="E44" s="1"/>
      <c r="F44" s="1" t="s">
        <v>28</v>
      </c>
      <c r="H44" s="13">
        <v>1478.31</v>
      </c>
      <c r="I44" s="15"/>
      <c r="J44" s="2">
        <v>2000</v>
      </c>
      <c r="L44" s="2">
        <v>0</v>
      </c>
      <c r="N44" s="2">
        <v>500</v>
      </c>
    </row>
    <row r="45" spans="1:14" x14ac:dyDescent="0.25">
      <c r="A45" s="1"/>
      <c r="B45" s="1"/>
      <c r="C45" s="1"/>
      <c r="D45" s="1"/>
      <c r="E45" s="1"/>
      <c r="F45" s="1" t="s">
        <v>67</v>
      </c>
      <c r="H45" s="13">
        <v>0</v>
      </c>
      <c r="I45" s="15"/>
      <c r="J45" s="2">
        <v>0</v>
      </c>
      <c r="L45" s="2">
        <v>2487.4499999999998</v>
      </c>
      <c r="N45" s="2">
        <v>0</v>
      </c>
    </row>
    <row r="46" spans="1:14" ht="15.75" thickBot="1" x14ac:dyDescent="0.3">
      <c r="A46" s="1"/>
      <c r="B46" s="1"/>
      <c r="C46" s="1"/>
      <c r="D46" s="1"/>
      <c r="E46" s="1"/>
      <c r="F46" s="1" t="s">
        <v>29</v>
      </c>
      <c r="H46" s="17">
        <v>5453.3</v>
      </c>
      <c r="I46" s="15"/>
      <c r="J46" s="3">
        <v>4300</v>
      </c>
      <c r="L46" s="3">
        <v>2492.63</v>
      </c>
      <c r="N46" s="3">
        <v>4300</v>
      </c>
    </row>
    <row r="47" spans="1:14" x14ac:dyDescent="0.25">
      <c r="A47" s="1"/>
      <c r="B47" s="1"/>
      <c r="C47" s="1"/>
      <c r="D47" s="1"/>
      <c r="E47" s="1" t="s">
        <v>30</v>
      </c>
      <c r="F47" s="1"/>
      <c r="H47" s="18">
        <f>ROUND(SUM(H35:H46),5)</f>
        <v>18404.32</v>
      </c>
      <c r="I47" s="15"/>
      <c r="J47" s="2">
        <f>ROUND(SUM(J35:J46),5)</f>
        <v>22850</v>
      </c>
      <c r="L47" s="2">
        <f>ROUND(SUM(L35:L46),5)</f>
        <v>30690.240000000002</v>
      </c>
      <c r="N47" s="2">
        <f>ROUND(SUM(N35:N46),5)</f>
        <v>20400</v>
      </c>
    </row>
    <row r="48" spans="1:14" x14ac:dyDescent="0.25">
      <c r="A48" s="1"/>
      <c r="B48" s="1"/>
      <c r="C48" s="1"/>
      <c r="D48" s="1"/>
      <c r="E48" s="1" t="s">
        <v>31</v>
      </c>
      <c r="F48" s="1"/>
      <c r="H48" s="13"/>
      <c r="I48" s="15"/>
      <c r="J48" s="2"/>
      <c r="L48" s="2"/>
      <c r="N48" s="24"/>
    </row>
    <row r="49" spans="1:14" x14ac:dyDescent="0.25">
      <c r="A49" s="1"/>
      <c r="B49" s="1"/>
      <c r="C49" s="1"/>
      <c r="D49" s="1"/>
      <c r="E49" s="1"/>
      <c r="F49" s="1" t="s">
        <v>32</v>
      </c>
      <c r="H49" s="13">
        <v>364.32</v>
      </c>
      <c r="I49" s="15"/>
      <c r="J49" s="2">
        <v>740</v>
      </c>
      <c r="L49" s="2">
        <v>1859.15</v>
      </c>
      <c r="N49" s="2">
        <v>750</v>
      </c>
    </row>
    <row r="50" spans="1:14" x14ac:dyDescent="0.25">
      <c r="A50" s="1"/>
      <c r="B50" s="1"/>
      <c r="C50" s="1"/>
      <c r="D50" s="1"/>
      <c r="E50" s="1"/>
      <c r="F50" s="1" t="s">
        <v>33</v>
      </c>
      <c r="H50" s="13">
        <v>5632.43</v>
      </c>
      <c r="I50" s="15"/>
      <c r="J50" s="2">
        <v>5000</v>
      </c>
      <c r="L50" s="2">
        <v>5485.86</v>
      </c>
      <c r="N50" s="2">
        <v>5000</v>
      </c>
    </row>
    <row r="51" spans="1:14" ht="15.75" thickBot="1" x14ac:dyDescent="0.3">
      <c r="A51" s="1"/>
      <c r="B51" s="1"/>
      <c r="C51" s="1"/>
      <c r="D51" s="1"/>
      <c r="E51" s="1"/>
      <c r="F51" s="7" t="s">
        <v>34</v>
      </c>
      <c r="H51" s="18">
        <v>1193.8399999999999</v>
      </c>
      <c r="I51" s="15"/>
      <c r="J51" s="2">
        <v>1200</v>
      </c>
      <c r="L51" s="2">
        <v>1379.38</v>
      </c>
      <c r="N51" s="3">
        <v>1200</v>
      </c>
    </row>
    <row r="52" spans="1:14" ht="15.75" thickBot="1" x14ac:dyDescent="0.3">
      <c r="A52" s="1"/>
      <c r="B52" s="1"/>
      <c r="C52" s="1"/>
      <c r="D52" s="1"/>
      <c r="E52" s="1" t="s">
        <v>35</v>
      </c>
      <c r="F52" s="1"/>
      <c r="H52" s="19">
        <f>ROUND(SUM(H48:H51),5)</f>
        <v>7190.59</v>
      </c>
      <c r="I52" s="15"/>
      <c r="J52" s="4">
        <f>ROUND(SUM(J48:J51),5)</f>
        <v>6940</v>
      </c>
      <c r="L52" s="4">
        <f>ROUND(SUM(L48:L51),5)</f>
        <v>8724.39</v>
      </c>
      <c r="N52" s="4">
        <f>ROUND(SUM(N48:N51),5)</f>
        <v>6950</v>
      </c>
    </row>
    <row r="53" spans="1:14" ht="15.75" thickBot="1" x14ac:dyDescent="0.3">
      <c r="A53" s="1"/>
      <c r="B53" s="1"/>
      <c r="C53" s="1"/>
      <c r="D53" s="1" t="s">
        <v>36</v>
      </c>
      <c r="E53" s="1"/>
      <c r="F53" s="1"/>
      <c r="H53" s="19">
        <f>ROUND(H34+H47+H52,5)</f>
        <v>25594.91</v>
      </c>
      <c r="I53" s="15"/>
      <c r="J53" s="4">
        <f>ROUND(J34+J47+J52,5)</f>
        <v>29790</v>
      </c>
      <c r="L53" s="4">
        <f>ROUND(L34+L47+L52,5)</f>
        <v>39414.629999999997</v>
      </c>
      <c r="N53" s="4">
        <f>ROUND(N34+N47+N52,5)</f>
        <v>27350</v>
      </c>
    </row>
    <row r="54" spans="1:14" ht="15.75" thickBot="1" x14ac:dyDescent="0.3">
      <c r="A54" s="1"/>
      <c r="B54" s="1"/>
      <c r="C54" s="1" t="s">
        <v>37</v>
      </c>
      <c r="D54" s="1"/>
      <c r="E54" s="1"/>
      <c r="F54" s="1"/>
      <c r="H54" s="20">
        <f>ROUND(H15+SUM(H33:H33)+H53,5)</f>
        <v>104777.81</v>
      </c>
      <c r="I54" s="15"/>
      <c r="J54" s="5">
        <f>ROUND(J15+SUM(J33:J33)+J53,5)</f>
        <v>118670</v>
      </c>
      <c r="L54" s="5">
        <f>ROUND(L15+SUM(L33:L33)+L53,5)</f>
        <v>123742.93</v>
      </c>
      <c r="N54" s="5">
        <f>ROUND(N15+SUM(N33:N33)+N53,5)</f>
        <v>116175</v>
      </c>
    </row>
    <row r="55" spans="1:14" x14ac:dyDescent="0.25">
      <c r="A55" s="1"/>
      <c r="B55" s="1" t="s">
        <v>38</v>
      </c>
      <c r="C55" s="1"/>
      <c r="D55" s="1"/>
      <c r="E55" s="1"/>
      <c r="F55" s="1"/>
      <c r="H55" s="18">
        <f>ROUND(H6+H14-H54,5)</f>
        <v>145341.32</v>
      </c>
      <c r="I55" s="15"/>
      <c r="J55" s="2">
        <f>ROUND(J6+J14-J54,5)</f>
        <v>118055</v>
      </c>
      <c r="L55" s="2">
        <f>ROUND(L6+L14-L54,5)</f>
        <v>114168.35</v>
      </c>
      <c r="N55" s="2">
        <f>ROUND(N6+N14-N54,5)</f>
        <v>115850</v>
      </c>
    </row>
    <row r="56" spans="1:14" x14ac:dyDescent="0.25">
      <c r="A56" s="1"/>
      <c r="B56" s="1" t="s">
        <v>39</v>
      </c>
      <c r="C56" s="1"/>
      <c r="D56" s="1"/>
      <c r="E56" s="1"/>
      <c r="F56" s="1"/>
      <c r="H56" s="13"/>
      <c r="I56" s="15"/>
      <c r="J56" s="2"/>
      <c r="L56" s="2"/>
      <c r="N56" s="24"/>
    </row>
    <row r="57" spans="1:14" x14ac:dyDescent="0.25">
      <c r="A57" s="1"/>
      <c r="B57" s="1"/>
      <c r="C57" s="1" t="s">
        <v>40</v>
      </c>
      <c r="D57" s="1"/>
      <c r="E57" s="1"/>
      <c r="F57" s="1"/>
      <c r="H57" s="13"/>
      <c r="I57" s="15"/>
      <c r="J57" s="2"/>
      <c r="L57" s="2"/>
      <c r="N57" s="24"/>
    </row>
    <row r="58" spans="1:14" ht="15.75" thickBot="1" x14ac:dyDescent="0.3">
      <c r="A58" s="1"/>
      <c r="B58" s="1"/>
      <c r="C58" s="1"/>
      <c r="D58" s="1" t="s">
        <v>56</v>
      </c>
      <c r="E58" s="1"/>
      <c r="F58" s="1"/>
      <c r="H58" s="17">
        <v>1215.3800000000001</v>
      </c>
      <c r="I58" s="15"/>
      <c r="J58" s="3">
        <v>-46973</v>
      </c>
      <c r="L58" s="3">
        <v>0</v>
      </c>
      <c r="N58" s="3">
        <v>-21850</v>
      </c>
    </row>
    <row r="59" spans="1:14" x14ac:dyDescent="0.25">
      <c r="A59" s="1"/>
      <c r="B59" s="1"/>
      <c r="C59" s="1" t="s">
        <v>41</v>
      </c>
      <c r="D59" s="1"/>
      <c r="E59" s="1"/>
      <c r="F59" s="1"/>
      <c r="H59" s="2">
        <f>ROUND(SUM(H57:H58),5)</f>
        <v>1215.3800000000001</v>
      </c>
      <c r="I59" s="15"/>
      <c r="J59" s="2">
        <f>ROUND(SUM(J57:J58),5)</f>
        <v>-46973</v>
      </c>
      <c r="L59" s="2">
        <f>ROUND(SUM(L57:L58),5)</f>
        <v>0</v>
      </c>
      <c r="N59" s="2">
        <f>ROUND(SUM(N57:N58),5)</f>
        <v>-21850</v>
      </c>
    </row>
    <row r="60" spans="1:14" x14ac:dyDescent="0.25">
      <c r="A60" s="1"/>
      <c r="B60" s="1"/>
      <c r="C60" s="1" t="s">
        <v>42</v>
      </c>
      <c r="D60" s="1"/>
      <c r="E60" s="1"/>
      <c r="F60" s="1"/>
      <c r="H60" s="18"/>
      <c r="I60" s="15"/>
      <c r="J60" s="2"/>
      <c r="L60" s="2"/>
      <c r="N60" s="24"/>
    </row>
    <row r="61" spans="1:14" x14ac:dyDescent="0.25">
      <c r="A61" s="1"/>
      <c r="B61" s="1"/>
      <c r="C61" s="1"/>
      <c r="D61" s="1" t="s">
        <v>49</v>
      </c>
      <c r="E61" s="1"/>
      <c r="F61" s="1"/>
      <c r="H61" s="18">
        <v>21945.279999999999</v>
      </c>
      <c r="I61" s="15"/>
      <c r="J61" s="2">
        <v>0</v>
      </c>
      <c r="L61" s="2">
        <v>0</v>
      </c>
      <c r="N61" s="2">
        <v>30000</v>
      </c>
    </row>
    <row r="62" spans="1:14" x14ac:dyDescent="0.25">
      <c r="A62" s="1"/>
      <c r="B62" s="1"/>
      <c r="C62" s="1"/>
      <c r="D62" s="1" t="s">
        <v>65</v>
      </c>
      <c r="E62" s="1"/>
      <c r="F62" s="1"/>
      <c r="H62" s="18">
        <v>0</v>
      </c>
      <c r="I62" s="15"/>
      <c r="J62" s="2">
        <v>40000</v>
      </c>
      <c r="L62" s="2">
        <v>0</v>
      </c>
      <c r="N62" s="2">
        <v>20000</v>
      </c>
    </row>
    <row r="63" spans="1:14" x14ac:dyDescent="0.25">
      <c r="A63" s="1"/>
      <c r="B63" s="1"/>
      <c r="C63" s="1"/>
      <c r="D63" s="1" t="s">
        <v>62</v>
      </c>
      <c r="E63" s="1"/>
      <c r="F63" s="1"/>
      <c r="H63" s="18">
        <v>2250</v>
      </c>
      <c r="I63" s="15"/>
      <c r="J63" s="2">
        <v>6750</v>
      </c>
      <c r="L63" s="2">
        <v>0</v>
      </c>
      <c r="N63" s="2">
        <v>19000</v>
      </c>
    </row>
    <row r="64" spans="1:14" x14ac:dyDescent="0.25">
      <c r="A64" s="1"/>
      <c r="B64" s="1"/>
      <c r="C64" s="1"/>
      <c r="D64" s="1" t="s">
        <v>68</v>
      </c>
      <c r="E64" s="1"/>
      <c r="F64" s="1"/>
      <c r="H64" s="18">
        <v>0</v>
      </c>
      <c r="I64" s="15"/>
      <c r="J64" s="2">
        <v>0</v>
      </c>
      <c r="L64" s="2">
        <v>0</v>
      </c>
      <c r="N64" s="2">
        <v>25000</v>
      </c>
    </row>
    <row r="65" spans="1:14" x14ac:dyDescent="0.25">
      <c r="A65" s="1"/>
      <c r="B65" s="1"/>
      <c r="C65" s="1"/>
      <c r="D65" s="1" t="s">
        <v>54</v>
      </c>
      <c r="E65" s="1"/>
      <c r="F65" s="1"/>
      <c r="H65" s="18">
        <v>59289.2</v>
      </c>
      <c r="I65" s="15"/>
      <c r="J65" s="2">
        <v>2000</v>
      </c>
      <c r="L65" s="2">
        <v>4891.57</v>
      </c>
      <c r="N65" s="2">
        <v>0</v>
      </c>
    </row>
    <row r="66" spans="1:14" ht="15.75" thickBot="1" x14ac:dyDescent="0.3">
      <c r="A66" s="1"/>
      <c r="B66" s="1"/>
      <c r="C66" s="1"/>
      <c r="D66" s="1" t="s">
        <v>63</v>
      </c>
      <c r="E66" s="1"/>
      <c r="F66" s="1"/>
      <c r="H66" s="18">
        <v>22007.5</v>
      </c>
      <c r="I66" s="15"/>
      <c r="J66" s="2">
        <v>0</v>
      </c>
      <c r="L66" s="2">
        <v>0</v>
      </c>
      <c r="N66" s="2">
        <v>0</v>
      </c>
    </row>
    <row r="67" spans="1:14" ht="15.75" hidden="1" thickBot="1" x14ac:dyDescent="0.3">
      <c r="A67" s="1"/>
      <c r="B67" s="1"/>
      <c r="C67" s="1"/>
      <c r="D67" s="1" t="s">
        <v>43</v>
      </c>
      <c r="E67" s="1"/>
      <c r="F67" s="1"/>
      <c r="H67" s="18"/>
      <c r="I67" s="15"/>
      <c r="J67" s="2">
        <v>0</v>
      </c>
      <c r="L67" s="2">
        <v>0</v>
      </c>
      <c r="N67" s="24">
        <v>0</v>
      </c>
    </row>
    <row r="68" spans="1:14" ht="15.75" thickBot="1" x14ac:dyDescent="0.3">
      <c r="A68" s="1"/>
      <c r="B68" s="1"/>
      <c r="C68" s="1" t="s">
        <v>44</v>
      </c>
      <c r="D68" s="1"/>
      <c r="E68" s="1"/>
      <c r="F68" s="1"/>
      <c r="H68" s="19">
        <f>ROUND(SUM(H60:H67),5)</f>
        <v>105491.98</v>
      </c>
      <c r="I68" s="15"/>
      <c r="J68" s="4">
        <f>ROUND(SUM(J60:J67),5)</f>
        <v>48750</v>
      </c>
      <c r="L68" s="4">
        <f>ROUND(SUM(L60:L67),5)</f>
        <v>4891.57</v>
      </c>
      <c r="N68" s="4">
        <f>ROUND(SUM(N60:N67),5)</f>
        <v>94000</v>
      </c>
    </row>
    <row r="69" spans="1:14" s="7" customFormat="1" ht="15.75" thickBot="1" x14ac:dyDescent="0.3">
      <c r="A69" s="1"/>
      <c r="B69" s="1" t="s">
        <v>45</v>
      </c>
      <c r="C69" s="1"/>
      <c r="D69" s="1"/>
      <c r="E69" s="1"/>
      <c r="F69" s="1"/>
      <c r="G69"/>
      <c r="H69" s="19">
        <f>ROUND(H56+H59-H68,5)</f>
        <v>-104276.6</v>
      </c>
      <c r="I69" s="15"/>
      <c r="J69" s="4">
        <f>ROUND(J56+J59-J68,5)</f>
        <v>-95723</v>
      </c>
      <c r="L69" s="4">
        <f>ROUND(L55+L59-L68,5)</f>
        <v>109276.78</v>
      </c>
      <c r="N69" s="4">
        <f>ROUND(N56+N59-N68,5)</f>
        <v>-115850</v>
      </c>
    </row>
    <row r="70" spans="1:14" ht="15.75" thickBot="1" x14ac:dyDescent="0.3">
      <c r="A70" s="1" t="s">
        <v>46</v>
      </c>
      <c r="B70" s="1"/>
      <c r="C70" s="1"/>
      <c r="D70" s="1"/>
      <c r="E70" s="1"/>
      <c r="F70" s="1"/>
      <c r="G70" s="7"/>
      <c r="H70" s="21">
        <f>ROUND(H55+H69,5)</f>
        <v>41064.720000000001</v>
      </c>
      <c r="I70" s="7"/>
      <c r="J70" s="6">
        <f>ROUND(J55+J69,5)</f>
        <v>22332</v>
      </c>
      <c r="L70" s="6">
        <f>L69</f>
        <v>109276.78</v>
      </c>
      <c r="N70" s="6">
        <f>ROUND(N55+N69,5)</f>
        <v>0</v>
      </c>
    </row>
    <row r="71" spans="1:14" ht="15.75" thickTop="1" x14ac:dyDescent="0.25">
      <c r="H71" s="13"/>
      <c r="I71" s="15"/>
      <c r="J71" s="15"/>
      <c r="L71" s="15"/>
      <c r="N71" s="15"/>
    </row>
    <row r="72" spans="1:14" x14ac:dyDescent="0.25">
      <c r="F72" s="7" t="s">
        <v>53</v>
      </c>
      <c r="H72" s="12">
        <v>32441.96</v>
      </c>
      <c r="I72" s="15"/>
      <c r="J72" s="12">
        <v>73507</v>
      </c>
      <c r="L72" s="12">
        <v>73507</v>
      </c>
      <c r="N72" s="12">
        <f>L74</f>
        <v>182783.78</v>
      </c>
    </row>
    <row r="73" spans="1:14" x14ac:dyDescent="0.25">
      <c r="H73" s="13"/>
      <c r="I73" s="15"/>
      <c r="J73" s="13"/>
      <c r="L73" s="13"/>
      <c r="N73" s="13"/>
    </row>
    <row r="74" spans="1:14" ht="15.75" thickBot="1" x14ac:dyDescent="0.3">
      <c r="H74" s="14">
        <f>SUM(H70:H72)</f>
        <v>73506.679999999993</v>
      </c>
      <c r="I74" s="15"/>
      <c r="J74" s="14">
        <f>SUM(J70:J72)</f>
        <v>95839</v>
      </c>
      <c r="L74" s="14">
        <f>SUM(L70:L72)</f>
        <v>182783.78</v>
      </c>
      <c r="N74" s="14">
        <f>SUM(N70:N72)</f>
        <v>182783.78</v>
      </c>
    </row>
    <row r="75" spans="1:14" ht="15.75" thickTop="1" x14ac:dyDescent="0.25"/>
  </sheetData>
  <pageMargins left="0.7" right="0.7" top="0.75" bottom="0.75" header="0.3" footer="0.3"/>
  <pageSetup scale="80" fitToHeight="0" orientation="portrait" r:id="rId1"/>
  <headerFooter>
    <oddHeader xml:space="preserve">&amp;C&amp;"Arial,Bold"&amp;16 Double Diamond HOA&amp;12
&amp;14 2022 Proposed Budget 
&amp;10 </oddHeader>
    <oddFooter>&amp;R&amp;"Arial,Bold"&amp;8 Page &amp;P of &amp;N</oddFooter>
  </headerFooter>
  <rowBreaks count="1" manualBreakCount="1">
    <brk id="59" max="16383" man="1"/>
  </rowBreaks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0</xdr:row>
                <xdr:rowOff>228600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0</xdr:row>
                <xdr:rowOff>228600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ops</vt:lpstr>
      <vt:lpstr>ops!Print_Titles</vt:lpstr>
    </vt:vector>
  </TitlesOfParts>
  <Company>Right Networks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</dc:creator>
  <cp:lastModifiedBy>Scott Benge</cp:lastModifiedBy>
  <cp:lastPrinted>2019-10-30T17:12:08Z</cp:lastPrinted>
  <dcterms:created xsi:type="dcterms:W3CDTF">2019-01-18T18:17:11Z</dcterms:created>
  <dcterms:modified xsi:type="dcterms:W3CDTF">2022-01-11T16:48:10Z</dcterms:modified>
</cp:coreProperties>
</file>